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0" yWindow="0" windowWidth="25200" windowHeight="13860"/>
  </bookViews>
  <sheets>
    <sheet name="Savings Estimator" sheetId="1" r:id="rId1"/>
  </sheets>
  <definedNames>
    <definedName name="AmountSaved">'Savings Estimator'!$C$11</definedName>
    <definedName name="AnnualSavings">'Savings Estimator'!$G$25</definedName>
    <definedName name="BiWeeklySavings">'Savings Estimator'!$E$25</definedName>
    <definedName name="BiWeeksUntilEvent">'Savings Estimator'!$E$28</definedName>
    <definedName name="DailySavings">'Savings Estimator'!$C$25</definedName>
    <definedName name="DateSavingsBegin">'Savings Estimator'!$B$6</definedName>
    <definedName name="DaysUntilEvent">'Savings Estimator'!$C$28</definedName>
    <definedName name="EventCost">'Savings Estimator'!$C$10</definedName>
    <definedName name="EventDate">'Savings Estimator'!$C$6</definedName>
    <definedName name="Goal">'Savings Estimator'!$C$14</definedName>
    <definedName name="MonthlySavings">'Savings Estimator'!$F$25</definedName>
    <definedName name="MonthsUntilEvent">'Savings Estimator'!$F$28</definedName>
    <definedName name="SavingFrequency">'Savings Estimator'!$F$6</definedName>
    <definedName name="SavingsPlanInfo">IF(SavingFrequency="Weekly",WeeklySavings,IF(SavingFrequency="Bi-Weekly",BiWeeklySavings,IF(SavingFrequency="Monthly",MonthlySavings,AnnualSavings)))</definedName>
    <definedName name="SavingsToDate">'Savings Estimator'!$C$18</definedName>
    <definedName name="WeeklySavings">'Savings Estimator'!$D$25</definedName>
    <definedName name="WeeksUntilEvent">'Savings Estimator'!$D$28</definedName>
    <definedName name="YearsUntilEvent">'Savings Estimator'!$G$28</definedName>
  </definedNames>
  <calcPr calcId="152511"/>
</workbook>
</file>

<file path=xl/calcChain.xml><?xml version="1.0" encoding="utf-8"?>
<calcChain xmlns="http://schemas.openxmlformats.org/spreadsheetml/2006/main">
  <c r="B6" i="1" l="1"/>
  <c r="C6" i="1" s="1"/>
  <c r="C14" i="1" l="1"/>
  <c r="G28" i="1" l="1"/>
  <c r="F28" i="1"/>
  <c r="C28" i="1"/>
  <c r="D28" i="1" s="1"/>
  <c r="E28" i="1" l="1"/>
  <c r="D25" i="1"/>
  <c r="C25" i="1"/>
  <c r="G25" i="1"/>
  <c r="F25" i="1"/>
  <c r="E25" i="1" l="1"/>
  <c r="A17" i="1" s="1"/>
  <c r="C18" i="1" l="1"/>
  <c r="C19" i="1" s="1"/>
</calcChain>
</file>

<file path=xl/sharedStrings.xml><?xml version="1.0" encoding="utf-8"?>
<sst xmlns="http://schemas.openxmlformats.org/spreadsheetml/2006/main" count="25" uniqueCount="25">
  <si>
    <t>Days</t>
  </si>
  <si>
    <t>Months</t>
  </si>
  <si>
    <t>Years</t>
  </si>
  <si>
    <t>Weekly</t>
  </si>
  <si>
    <t>Monthly</t>
  </si>
  <si>
    <t>Weeks</t>
  </si>
  <si>
    <t>Daily</t>
  </si>
  <si>
    <t>Bi-Weeks</t>
  </si>
  <si>
    <t xml:space="preserve"> Start Saving On:</t>
  </si>
  <si>
    <t xml:space="preserve"> Finish Saving By:</t>
  </si>
  <si>
    <t>Time Interval</t>
  </si>
  <si>
    <t>TRIP COST:</t>
  </si>
  <si>
    <t>Savings Interval</t>
  </si>
  <si>
    <t>SAVINGS PLAN DETAILS</t>
  </si>
  <si>
    <t xml:space="preserve"> Save Money:</t>
  </si>
  <si>
    <t>Yearly</t>
  </si>
  <si>
    <t>PRIOR SAVINGS:</t>
  </si>
  <si>
    <t>CURRENT
SAVINGS GOAL:</t>
  </si>
  <si>
    <t>WINTER BREAK
TRIP TO MEXICO</t>
  </si>
  <si>
    <t>BI-WEEKLY</t>
  </si>
  <si>
    <t>I have saved:</t>
  </si>
  <si>
    <t>I still need to save:</t>
  </si>
  <si>
    <t>Time until goal is reached:</t>
  </si>
  <si>
    <t>Amount to save:</t>
  </si>
  <si>
    <t>Bi-Weekly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</si>
</sst>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.dd\.yy;@"/>
    <numFmt numFmtId="165" formatCode="&quot;$&quot;#,##0"/>
  </numFmts>
  <fonts count="13" x14ac:knownFonts="1">
    <font>
      <sz val="11"/>
      <color theme="1" tint="0.34998626667073579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1" tint="0.14999847407452621"/>
      <name val="Verdana"/>
      <family val="2"/>
      <scheme val="minor"/>
    </font>
    <font>
      <sz val="11"/>
      <color theme="0" tint="-4.9989318521683403E-2"/>
      <name val="Verdana"/>
      <family val="2"/>
      <scheme val="minor"/>
    </font>
    <font>
      <b/>
      <sz val="18"/>
      <color theme="4" tint="-0.499984740745262"/>
      <name val="Verdana"/>
      <family val="2"/>
      <scheme val="minor"/>
    </font>
    <font>
      <sz val="11"/>
      <color theme="4" tint="-0.499984740745262"/>
      <name val="Bookman Old Style"/>
      <family val="1"/>
      <scheme val="major"/>
    </font>
    <font>
      <b/>
      <sz val="18"/>
      <color theme="4"/>
      <name val="Verdana"/>
      <family val="2"/>
      <scheme val="minor"/>
    </font>
    <font>
      <b/>
      <sz val="18"/>
      <color theme="1" tint="0.34998626667073579"/>
      <name val="Verdana"/>
      <family val="2"/>
      <scheme val="minor"/>
    </font>
    <font>
      <sz val="11"/>
      <color theme="1" tint="0.34998626667073579"/>
      <name val="Verdana"/>
      <family val="2"/>
      <scheme val="minor"/>
    </font>
    <font>
      <b/>
      <sz val="14"/>
      <color theme="0"/>
      <name val="Verdana"/>
      <family val="2"/>
      <scheme val="minor"/>
    </font>
    <font>
      <b/>
      <sz val="24"/>
      <color theme="1" tint="0.34998626667073579"/>
      <name val="Verdana"/>
      <family val="2"/>
      <scheme val="minor"/>
    </font>
    <font>
      <b/>
      <sz val="11"/>
      <color theme="1" tint="0.34998626667073579"/>
      <name val="Verdana"/>
      <family val="2"/>
      <scheme val="minor"/>
    </font>
    <font>
      <b/>
      <sz val="11"/>
      <color theme="0"/>
      <name val="Verdan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10" fillId="0" borderId="0" xfId="3" applyFill="1" applyBorder="1" applyAlignment="1">
      <alignment horizontal="left" vertical="center"/>
    </xf>
    <xf numFmtId="0" fontId="0" fillId="2" borderId="0" xfId="0" applyFill="1"/>
    <xf numFmtId="0" fontId="5" fillId="0" borderId="0" xfId="0" applyFont="1" applyAlignment="1">
      <alignment horizontal="left"/>
    </xf>
    <xf numFmtId="0" fontId="7" fillId="0" borderId="0" xfId="4" applyFill="1" applyAlignment="1">
      <alignment horizontal="left" vertical="center" indent="1"/>
    </xf>
    <xf numFmtId="0" fontId="7" fillId="0" borderId="0" xfId="4" applyFill="1" applyBorder="1" applyAlignment="1">
      <alignment horizontal="left" vertical="center" indent="1"/>
    </xf>
    <xf numFmtId="0" fontId="5" fillId="0" borderId="0" xfId="0" applyFont="1" applyAlignment="1">
      <alignment horizontal="right"/>
    </xf>
    <xf numFmtId="165" fontId="4" fillId="5" borderId="0" xfId="4" applyNumberFormat="1" applyFont="1" applyFill="1" applyBorder="1" applyAlignment="1" applyProtection="1">
      <alignment horizontal="right" vertical="center" indent="1"/>
    </xf>
    <xf numFmtId="0" fontId="6" fillId="0" borderId="0" xfId="4" applyNumberFormat="1" applyFont="1" applyAlignment="1" applyProtection="1">
      <alignment horizontal="left" vertical="center"/>
    </xf>
    <xf numFmtId="165" fontId="6" fillId="0" borderId="0" xfId="4" applyNumberFormat="1" applyFont="1" applyAlignment="1" applyProtection="1">
      <alignment horizontal="right" vertical="center" indent="1"/>
    </xf>
    <xf numFmtId="0" fontId="6" fillId="5" borderId="0" xfId="4" applyNumberFormat="1" applyFont="1" applyFill="1" applyAlignment="1" applyProtection="1">
      <alignment horizontal="left" vertical="center"/>
    </xf>
    <xf numFmtId="165" fontId="6" fillId="5" borderId="0" xfId="4" applyNumberFormat="1" applyFont="1" applyFill="1" applyAlignment="1" applyProtection="1">
      <alignment horizontal="right" vertical="center" indent="1"/>
    </xf>
    <xf numFmtId="0" fontId="0" fillId="0" borderId="0" xfId="0" applyFont="1" applyProtection="1"/>
    <xf numFmtId="0" fontId="0" fillId="5" borderId="0" xfId="0" applyFont="1" applyFill="1" applyProtection="1"/>
    <xf numFmtId="0" fontId="0" fillId="0" borderId="0" xfId="0" applyProtection="1"/>
    <xf numFmtId="0" fontId="6" fillId="0" borderId="0" xfId="4" applyNumberFormat="1" applyFont="1" applyAlignment="1" applyProtection="1">
      <alignment horizontal="left" vertical="center" indent="1"/>
    </xf>
    <xf numFmtId="0" fontId="7" fillId="0" borderId="0" xfId="4" applyFill="1" applyAlignment="1">
      <alignment vertical="center" wrapText="1"/>
    </xf>
    <xf numFmtId="0" fontId="7" fillId="0" borderId="0" xfId="4" applyNumberFormat="1" applyAlignment="1" applyProtection="1">
      <alignment horizontal="left" vertical="center"/>
    </xf>
    <xf numFmtId="164" fontId="7" fillId="0" borderId="0" xfId="4" applyNumberFormat="1" applyAlignment="1" applyProtection="1">
      <alignment horizontal="left" vertical="center"/>
      <protection locked="0"/>
    </xf>
    <xf numFmtId="0" fontId="8" fillId="0" borderId="0" xfId="0" applyFont="1" applyProtection="1"/>
    <xf numFmtId="165" fontId="7" fillId="5" borderId="4" xfId="4" applyNumberFormat="1" applyFill="1" applyBorder="1" applyAlignment="1" applyProtection="1">
      <alignment horizontal="center" vertical="center"/>
    </xf>
    <xf numFmtId="165" fontId="7" fillId="5" borderId="5" xfId="4" applyNumberFormat="1" applyFill="1" applyBorder="1" applyAlignment="1" applyProtection="1">
      <alignment horizontal="center" vertical="center"/>
    </xf>
    <xf numFmtId="0" fontId="7" fillId="5" borderId="4" xfId="4" applyNumberFormat="1" applyFill="1" applyBorder="1" applyAlignment="1" applyProtection="1">
      <alignment horizontal="center" vertical="center"/>
    </xf>
    <xf numFmtId="1" fontId="7" fillId="5" borderId="4" xfId="4" applyNumberFormat="1" applyFill="1" applyBorder="1" applyAlignment="1" applyProtection="1">
      <alignment horizontal="center" vertical="center"/>
    </xf>
    <xf numFmtId="1" fontId="7" fillId="5" borderId="5" xfId="4" applyNumberFormat="1" applyFill="1" applyBorder="1" applyAlignment="1" applyProtection="1">
      <alignment horizontal="center" vertical="center"/>
    </xf>
    <xf numFmtId="0" fontId="11" fillId="5" borderId="3" xfId="5" applyFill="1" applyBorder="1" applyAlignment="1">
      <alignment horizontal="left" vertical="center" indent="1"/>
    </xf>
    <xf numFmtId="0" fontId="8" fillId="5" borderId="0" xfId="1" applyFill="1" applyBorder="1" applyAlignment="1">
      <alignment horizontal="left" vertical="center" indent="1"/>
    </xf>
    <xf numFmtId="0" fontId="11" fillId="5" borderId="3" xfId="5" applyFill="1" applyBorder="1" applyAlignment="1">
      <alignment horizontal="center" vertical="center"/>
    </xf>
    <xf numFmtId="0" fontId="11" fillId="0" borderId="0" xfId="1" applyFont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165" fontId="7" fillId="0" borderId="0" xfId="4" applyNumberFormat="1" applyAlignment="1" applyProtection="1">
      <alignment horizontal="right" vertical="center" indent="1"/>
      <protection locked="0"/>
    </xf>
    <xf numFmtId="165" fontId="9" fillId="3" borderId="0" xfId="2" applyNumberFormat="1" applyFont="1" applyFill="1" applyBorder="1" applyAlignment="1" applyProtection="1">
      <alignment horizontal="right" vertical="center" indent="1"/>
    </xf>
    <xf numFmtId="165" fontId="9" fillId="4" borderId="0" xfId="2" applyNumberFormat="1" applyFont="1" applyFill="1" applyBorder="1" applyAlignment="1" applyProtection="1">
      <alignment horizontal="right" vertical="center" indent="1"/>
    </xf>
    <xf numFmtId="0" fontId="10" fillId="0" borderId="0" xfId="3" applyBorder="1" applyAlignment="1" applyProtection="1">
      <alignment horizontal="left" vertical="center" wrapText="1" indent="1"/>
      <protection locked="0"/>
    </xf>
    <xf numFmtId="0" fontId="7" fillId="0" borderId="0" xfId="4" applyNumberFormat="1" applyAlignment="1" applyProtection="1">
      <alignment horizontal="right" vertical="center"/>
      <protection locked="0"/>
    </xf>
    <xf numFmtId="165" fontId="7" fillId="0" borderId="0" xfId="4" applyNumberFormat="1" applyBorder="1" applyAlignment="1" applyProtection="1">
      <alignment horizontal="right" vertical="center" indent="1"/>
    </xf>
    <xf numFmtId="0" fontId="5" fillId="0" borderId="0" xfId="0" applyFont="1" applyAlignment="1">
      <alignment horizontal="left" indent="5"/>
    </xf>
    <xf numFmtId="164" fontId="7" fillId="0" borderId="0" xfId="4" applyNumberFormat="1" applyAlignment="1" applyProtection="1">
      <alignment horizontal="left" vertical="center" indent="5"/>
      <protection locked="0"/>
    </xf>
  </cellXfs>
  <cellStyles count="6">
    <cellStyle name="Heading 1" xfId="4" builtinId="16" customBuiltin="1"/>
    <cellStyle name="Heading 2" xfId="1" builtinId="17" customBuiltin="1"/>
    <cellStyle name="Heading 3" xfId="5" builtinId="18" customBuiltin="1"/>
    <cellStyle name="Normal" xfId="0" builtinId="0" customBuiltin="1"/>
    <cellStyle name="Title" xfId="3" builtinId="15" customBuiltin="1"/>
    <cellStyle name="Total" xfId="2" builtinId="25"/>
  </cellStyles>
  <dxfs count="0"/>
  <tableStyles count="0" defaultTableStyle="TableStyleMedium9" defaultPivotStyle="PivotStyleLight16"/>
  <colors>
    <mruColors>
      <color rgb="FF6D6E71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effectLst/>
          </c:spPr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effectLst/>
            </c:spPr>
          </c:dPt>
          <c:dLbls>
            <c:delete val="1"/>
          </c:dLbls>
          <c:cat>
            <c:strLit>
              <c:ptCount val="2"/>
              <c:pt idx="0">
                <c:v>Saved</c:v>
              </c:pt>
              <c:pt idx="1">
                <c:v>Still need</c:v>
              </c:pt>
            </c:strLit>
          </c:cat>
          <c:val>
            <c:numRef>
              <c:f>'Savings Estimator'!$C$18:$C$19</c:f>
              <c:numCache>
                <c:formatCode>"$"#,##0</c:formatCode>
                <c:ptCount val="2"/>
                <c:pt idx="0">
                  <c:v>300</c:v>
                </c:pt>
                <c:pt idx="1">
                  <c:v>5700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Saved</c:v>
              </c:pt>
              <c:pt idx="1">
                <c:v>Still need</c:v>
              </c:pt>
            </c:strLit>
          </c:cat>
          <c:val>
            <c:numRef>
              <c:f>'Savings Estimator'!$D$18:$D$19</c:f>
              <c:numCache>
                <c:formatCode>"$"#,##0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tr-T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8</xdr:row>
      <xdr:rowOff>66676</xdr:rowOff>
    </xdr:from>
    <xdr:to>
      <xdr:col>6</xdr:col>
      <xdr:colOff>885826</xdr:colOff>
      <xdr:row>19</xdr:row>
      <xdr:rowOff>95250</xdr:rowOff>
    </xdr:to>
    <xdr:graphicFrame macro="">
      <xdr:nvGraphicFramePr>
        <xdr:cNvPr id="7" name="SavingsChart" descr="Pie chart comparing total savings as of the current date to money yet to be saved. " title="Savings vs Still see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avings Estimator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91B936"/>
      </a:accent1>
      <a:accent2>
        <a:srgbClr val="7779CE"/>
      </a:accent2>
      <a:accent3>
        <a:srgbClr val="EA157A"/>
      </a:accent3>
      <a:accent4>
        <a:srgbClr val="FEB80A"/>
      </a:accent4>
      <a:accent5>
        <a:srgbClr val="00ADDC"/>
      </a:accent5>
      <a:accent6>
        <a:srgbClr val="FE8E40"/>
      </a:accent6>
      <a:hlink>
        <a:srgbClr val="00ADDC"/>
      </a:hlink>
      <a:folHlink>
        <a:srgbClr val="7779CE"/>
      </a:folHlink>
    </a:clrScheme>
    <a:fontScheme name="Savings Estimator">
      <a:majorFont>
        <a:latin typeface="Bookman Old Style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  <pageSetUpPr autoPageBreaks="0" fitToPage="1"/>
  </sheetPr>
  <dimension ref="A1:M29"/>
  <sheetViews>
    <sheetView showGridLines="0" tabSelected="1" zoomScaleNormal="100" workbookViewId="0">
      <selection sqref="A1:G1"/>
    </sheetView>
  </sheetViews>
  <sheetFormatPr defaultRowHeight="14.25" x14ac:dyDescent="0.2"/>
  <cols>
    <col min="1" max="1" width="2.59765625" style="4" customWidth="1"/>
    <col min="2" max="2" width="25.59765625" style="4" customWidth="1"/>
    <col min="3" max="3" width="9.69921875" style="4" customWidth="1"/>
    <col min="4" max="4" width="10.59765625" style="4" customWidth="1"/>
    <col min="5" max="5" width="9.69921875" style="4" customWidth="1"/>
    <col min="6" max="6" width="11.5" style="4" customWidth="1"/>
    <col min="7" max="7" width="9.69921875" style="4" customWidth="1"/>
    <col min="8" max="8" width="2.59765625" style="4" customWidth="1"/>
    <col min="9" max="9" width="8" customWidth="1"/>
    <col min="10" max="10" width="2.796875" customWidth="1"/>
    <col min="14" max="16384" width="8.796875" style="4"/>
  </cols>
  <sheetData>
    <row r="1" spans="1:7" ht="66.75" customHeight="1" x14ac:dyDescent="0.2">
      <c r="A1" s="39" t="s">
        <v>18</v>
      </c>
      <c r="B1" s="39"/>
      <c r="C1" s="39"/>
      <c r="D1" s="39"/>
      <c r="E1" s="39"/>
      <c r="F1" s="39"/>
      <c r="G1" s="39"/>
    </row>
    <row r="2" spans="1:7" customFormat="1" x14ac:dyDescent="0.2"/>
    <row r="3" spans="1:7" customFormat="1" ht="7.5" customHeight="1" x14ac:dyDescent="0.2">
      <c r="B3" s="7"/>
      <c r="C3" s="7"/>
      <c r="D3" s="7"/>
      <c r="E3" s="7"/>
      <c r="F3" s="7"/>
      <c r="G3" s="7"/>
    </row>
    <row r="4" spans="1:7" customFormat="1" x14ac:dyDescent="0.2"/>
    <row r="5" spans="1:7" customFormat="1" ht="15" x14ac:dyDescent="0.25">
      <c r="B5" s="8" t="s">
        <v>8</v>
      </c>
      <c r="C5" s="42" t="s">
        <v>9</v>
      </c>
      <c r="D5" s="42"/>
      <c r="E5" s="42"/>
      <c r="F5" s="4"/>
      <c r="G5" s="11" t="s">
        <v>14</v>
      </c>
    </row>
    <row r="6" spans="1:7" customFormat="1" ht="22.5" x14ac:dyDescent="0.2">
      <c r="B6" s="23">
        <f ca="1">TODAY()-120</f>
        <v>41818</v>
      </c>
      <c r="C6" s="43">
        <f ca="1">DateSavingsBegin+180</f>
        <v>41998</v>
      </c>
      <c r="D6" s="43"/>
      <c r="E6" s="43"/>
      <c r="F6" s="40" t="s">
        <v>19</v>
      </c>
      <c r="G6" s="40"/>
    </row>
    <row r="7" spans="1:7" customFormat="1" x14ac:dyDescent="0.2"/>
    <row r="8" spans="1:7" customFormat="1" ht="7.5" customHeight="1" x14ac:dyDescent="0.2">
      <c r="B8" s="7"/>
      <c r="C8" s="7"/>
      <c r="D8" s="7"/>
      <c r="E8" s="7"/>
      <c r="F8" s="7"/>
      <c r="G8" s="7"/>
    </row>
    <row r="9" spans="1:7" customFormat="1" x14ac:dyDescent="0.2"/>
    <row r="10" spans="1:7" customFormat="1" ht="34.5" customHeight="1" x14ac:dyDescent="0.2">
      <c r="A10" s="4"/>
      <c r="B10" s="22" t="s">
        <v>11</v>
      </c>
      <c r="C10" s="36">
        <v>6000</v>
      </c>
      <c r="D10" s="36"/>
      <c r="E10" s="4"/>
    </row>
    <row r="11" spans="1:7" ht="24" customHeight="1" x14ac:dyDescent="0.2">
      <c r="B11" s="22" t="s">
        <v>16</v>
      </c>
      <c r="C11" s="36">
        <v>300</v>
      </c>
      <c r="D11" s="36"/>
      <c r="E11" s="5"/>
      <c r="F11" s="5"/>
      <c r="G11" s="1"/>
    </row>
    <row r="12" spans="1:7" ht="14.25" customHeight="1" x14ac:dyDescent="0.2">
      <c r="B12" s="13"/>
      <c r="C12" s="14"/>
      <c r="D12" s="14"/>
      <c r="E12" s="5"/>
      <c r="F12" s="5"/>
      <c r="G12" s="1"/>
    </row>
    <row r="13" spans="1:7" ht="7.5" customHeight="1" x14ac:dyDescent="0.2">
      <c r="A13" s="20"/>
      <c r="B13" s="15"/>
      <c r="C13" s="16"/>
      <c r="D13" s="16"/>
      <c r="E13" s="5"/>
      <c r="F13" s="5"/>
      <c r="G13" s="1"/>
    </row>
    <row r="14" spans="1:7" ht="68.25" customHeight="1" x14ac:dyDescent="0.2">
      <c r="B14" s="21" t="s">
        <v>17</v>
      </c>
      <c r="C14" s="41">
        <f>EventCost-AmountSaved</f>
        <v>5700</v>
      </c>
      <c r="D14" s="41"/>
      <c r="E14" s="2"/>
      <c r="F14" s="2"/>
      <c r="G14" s="2"/>
    </row>
    <row r="15" spans="1:7" ht="7.5" customHeight="1" x14ac:dyDescent="0.2">
      <c r="A15" s="9"/>
      <c r="B15" s="18"/>
      <c r="C15" s="12"/>
      <c r="D15" s="12"/>
      <c r="E15" s="2"/>
      <c r="F15" s="2"/>
      <c r="G15" s="2"/>
    </row>
    <row r="16" spans="1:7" ht="14.25" customHeight="1" x14ac:dyDescent="0.2">
      <c r="A16" s="9"/>
      <c r="B16" s="19"/>
      <c r="C16" s="19"/>
      <c r="D16" s="19"/>
      <c r="E16" s="2"/>
      <c r="F16" s="2"/>
      <c r="G16" s="2"/>
    </row>
    <row r="17" spans="1:7" customFormat="1" ht="24.75" customHeight="1" x14ac:dyDescent="0.2">
      <c r="A17" s="33" t="str">
        <f ca="1">IF(SavingsPlanInfo&gt;0,"  If I save "&amp;TEXT(SavingsPlanInfo,"$#,##0 ")&amp;PROPER(SavingFrequency)&amp;", as of "&amp;TEXT(TODAY(),"mm.dd.yy"&amp;":"),"  Date of Event is Too Close for a "&amp;PROPER(SavingFrequency)&amp;" Savings Plan")</f>
        <v xml:space="preserve">  Date of Event is Too Close for a Bı-Weekly Savings Plan</v>
      </c>
      <c r="B17" s="24"/>
      <c r="C17" s="19"/>
      <c r="D17" s="19"/>
    </row>
    <row r="18" spans="1:7" ht="36" customHeight="1" x14ac:dyDescent="0.2">
      <c r="B18" s="34" t="s">
        <v>20</v>
      </c>
      <c r="C18" s="37">
        <f ca="1" xml:space="preserve"> IF(SavingsPlanInfo&gt;0,IF(TODAY()&gt;DateSavingsBegin,(TODAY()-DateSavingsBegin)*DailySavings,0)+AmountSaved,AmountSaved)</f>
        <v>300</v>
      </c>
      <c r="D18" s="37"/>
      <c r="F18" s="2"/>
      <c r="G18" s="2"/>
    </row>
    <row r="19" spans="1:7" ht="36" customHeight="1" x14ac:dyDescent="0.2">
      <c r="B19" s="35" t="s">
        <v>21</v>
      </c>
      <c r="C19" s="38">
        <f ca="1">MAX(0,EventCost-SavingsToDate)</f>
        <v>5700</v>
      </c>
      <c r="D19" s="38"/>
      <c r="F19" s="2"/>
      <c r="G19" s="2"/>
    </row>
    <row r="20" spans="1:7" customFormat="1" x14ac:dyDescent="0.2"/>
    <row r="21" spans="1:7" customFormat="1" ht="7.5" customHeight="1" x14ac:dyDescent="0.2">
      <c r="B21" s="7"/>
      <c r="C21" s="7"/>
      <c r="D21" s="7"/>
      <c r="E21" s="7"/>
      <c r="F21" s="7"/>
      <c r="G21" s="7"/>
    </row>
    <row r="22" spans="1:7" customFormat="1" x14ac:dyDescent="0.2"/>
    <row r="23" spans="1:7" ht="31.5" customHeight="1" x14ac:dyDescent="0.2">
      <c r="A23" s="10" t="s">
        <v>13</v>
      </c>
      <c r="C23" s="6"/>
      <c r="D23"/>
      <c r="E23"/>
      <c r="F23"/>
      <c r="G23"/>
    </row>
    <row r="24" spans="1:7" ht="20.25" customHeight="1" thickBot="1" x14ac:dyDescent="0.25">
      <c r="B24" s="30" t="s">
        <v>12</v>
      </c>
      <c r="C24" s="32" t="s">
        <v>6</v>
      </c>
      <c r="D24" s="32" t="s">
        <v>3</v>
      </c>
      <c r="E24" s="32" t="s">
        <v>24</v>
      </c>
      <c r="F24" s="32" t="s">
        <v>4</v>
      </c>
      <c r="G24" s="32" t="s">
        <v>15</v>
      </c>
    </row>
    <row r="25" spans="1:7" ht="40.5" customHeight="1" thickTop="1" x14ac:dyDescent="0.2">
      <c r="B25" s="31" t="s">
        <v>23</v>
      </c>
      <c r="C25" s="25">
        <f ca="1">MIN(Goal,IF(DaysUntilEvent="",0,Goal/DaysUntilEvent))</f>
        <v>31.666666666666668</v>
      </c>
      <c r="D25" s="25">
        <f ca="1">MIN(Goal,IF(WeeksUntilEvent="",0,IF(ROUNDUP(WeeksUntilEvent,0)=0,0,Goal/WeeksUntilEvent)))</f>
        <v>221.66666666666666</v>
      </c>
      <c r="E25" s="25">
        <f ca="1">IF(OR(BiWeeksUntilEvent=0,BiWeeksUntilEvent=""),0,MIN(Goal,IF(D25="",0,Goal/BiWeeksUntilEvent)))</f>
        <v>475</v>
      </c>
      <c r="F25" s="25">
        <f ca="1">MIN(Goal,IF(Goal="",0,IF(OR(MonthsUntilEvent=0,MonthsUntilEvent=""),0,Goal/MonthsUntilEvent)))</f>
        <v>1140</v>
      </c>
      <c r="G25" s="26">
        <f ca="1">IF(OR(Goal="",Goal=0),0,IF(OR(YearsUntilEvent=0,YearsUntilEvent=""),0,Goal/YearsUntilEvent))</f>
        <v>0</v>
      </c>
    </row>
    <row r="26" spans="1:7" ht="6" customHeight="1" x14ac:dyDescent="0.2">
      <c r="E26" s="3"/>
      <c r="F26" s="3"/>
      <c r="G26" s="3"/>
    </row>
    <row r="27" spans="1:7" ht="20.25" customHeight="1" thickBot="1" x14ac:dyDescent="0.25">
      <c r="B27" s="30" t="s">
        <v>10</v>
      </c>
      <c r="C27" s="32" t="s">
        <v>0</v>
      </c>
      <c r="D27" s="32" t="s">
        <v>5</v>
      </c>
      <c r="E27" s="32" t="s">
        <v>7</v>
      </c>
      <c r="F27" s="32" t="s">
        <v>1</v>
      </c>
      <c r="G27" s="32" t="s">
        <v>2</v>
      </c>
    </row>
    <row r="28" spans="1:7" ht="40.5" customHeight="1" thickTop="1" x14ac:dyDescent="0.2">
      <c r="B28" s="31" t="s">
        <v>22</v>
      </c>
      <c r="C28" s="27">
        <f ca="1">IF(DateSavingsBegin&lt;&gt;"",DATEDIF(DateSavingsBegin,EventDate,"D"),"")</f>
        <v>180</v>
      </c>
      <c r="D28" s="28">
        <f ca="1">IF(DaysUntilEvent&lt;&gt;"",DaysUntilEvent/7,"")</f>
        <v>25.714285714285715</v>
      </c>
      <c r="E28" s="28">
        <f ca="1">IF(OR(WeeksUntilEvent=0,WeeksUntilEvent=""),0,ROUNDDOWN(WeeksUntilEvent/2,0))</f>
        <v>12</v>
      </c>
      <c r="F28" s="28">
        <f ca="1">IF(DateSavingsBegin&lt;&gt;"",DATEDIF(DateSavingsBegin,EventDate,"M"),"")</f>
        <v>5</v>
      </c>
      <c r="G28" s="29">
        <f ca="1">IF(DateSavingsBegin&lt;&gt;"",DATEDIF(DateSavingsBegin,EventDate,"Y"),"")</f>
        <v>0</v>
      </c>
    </row>
    <row r="29" spans="1:7" x14ac:dyDescent="0.2">
      <c r="B29" s="17"/>
    </row>
  </sheetData>
  <sheetProtection formatColumns="0" formatRows="0" selectLockedCells="1"/>
  <mergeCells count="9">
    <mergeCell ref="C11:D11"/>
    <mergeCell ref="C18:D18"/>
    <mergeCell ref="C19:D19"/>
    <mergeCell ref="A1:G1"/>
    <mergeCell ref="F6:G6"/>
    <mergeCell ref="C14:D14"/>
    <mergeCell ref="C5:E5"/>
    <mergeCell ref="C6:E6"/>
    <mergeCell ref="C10:D10"/>
  </mergeCells>
  <dataValidations count="3">
    <dataValidation type="date" errorStyle="information" operator="lessThan" allowBlank="1" showInputMessage="1" showErrorMessage="1" errorTitle="Savings Start Date" error="Savings Start Date should be before the Finish Savings Date." promptTitle="Savings Start Date:" prompt="Enter date in mm/dd/yy format" sqref="B6">
      <formula1>C6</formula1>
    </dataValidation>
    <dataValidation type="list" errorStyle="information" allowBlank="1" showErrorMessage="1" errorTitle="Whoops!" error="The savings plan needs to be Weekly, Bi-Weekly, Monthly, or Yearly in order for the savings estimator to work correctly. " sqref="F6:G6">
      <formula1>"WEEKLY,BI-WEEKLY,MONTHLY,YEARLY"</formula1>
    </dataValidation>
    <dataValidation type="date" errorStyle="information" operator="greaterThan" allowBlank="1" showInputMessage="1" showErrorMessage="1" errorTitle="Finish Savings Date" error="Finish Savings Date should be after the Start Savings Date." promptTitle="Finish Saving Date:" prompt="Enter date in mm/dd/yy format" sqref="C6:E6">
      <formula1>B6</formula1>
    </dataValidation>
  </dataValidations>
  <printOptions horizontalCentered="1"/>
  <pageMargins left="0.7" right="0.7" top="0.75" bottom="0.75" header="0.3" footer="0.3"/>
  <pageSetup scale="92" fitToHeight="0" orientation="portrait" r:id="rId1"/>
  <ignoredErrors>
    <ignoredError sqref="B6:C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33247A-CF35-4EAE-991A-E6EDBB390F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Savings Estimator</vt:lpstr>
      <vt:lpstr>AmountSaved</vt:lpstr>
      <vt:lpstr>AnnualSavings</vt:lpstr>
      <vt:lpstr>BiWeeklySavings</vt:lpstr>
      <vt:lpstr>BiWeeksUntilEvent</vt:lpstr>
      <vt:lpstr>DailySavings</vt:lpstr>
      <vt:lpstr>DateSavingsBegin</vt:lpstr>
      <vt:lpstr>DaysUntilEvent</vt:lpstr>
      <vt:lpstr>EventCost</vt:lpstr>
      <vt:lpstr>EventDate</vt:lpstr>
      <vt:lpstr>Goal</vt:lpstr>
      <vt:lpstr>MonthlySavings</vt:lpstr>
      <vt:lpstr>MonthsUntilEvent</vt:lpstr>
      <vt:lpstr>SavingFrequency</vt:lpstr>
      <vt:lpstr>SavingsToDate</vt:lpstr>
      <vt:lpstr>WeeklySavings</vt:lpstr>
      <vt:lpstr>WeeksUntilEvent</vt:lpstr>
      <vt:lpstr>YearsUntilEvent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2014-10-25T21:16:19Z</dcterms:created>
  <dcterms:modified xsi:type="dcterms:W3CDTF">2014-10-25T21:16:19Z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TC031076609991</vt:lpwstr>
  </property>
</Properties>
</file>